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20496" windowHeight="7320" tabRatio="665"/>
  </bookViews>
  <sheets>
    <sheet name="2.1.1&amp;2.1.2" sheetId="11" r:id="rId1"/>
  </sheets>
  <calcPr calcId="124519"/>
</workbook>
</file>

<file path=xl/calcChain.xml><?xml version="1.0" encoding="utf-8"?>
<calcChain xmlns="http://schemas.openxmlformats.org/spreadsheetml/2006/main">
  <c r="N30" i="11"/>
  <c r="J30"/>
  <c r="D30"/>
  <c r="M29"/>
  <c r="N29"/>
  <c r="M28"/>
  <c r="L28"/>
  <c r="N28"/>
  <c r="J28"/>
  <c r="M27"/>
  <c r="L27"/>
  <c r="N27"/>
  <c r="J27"/>
  <c r="M26"/>
  <c r="L26"/>
  <c r="N26"/>
  <c r="J26"/>
  <c r="N40"/>
  <c r="N39"/>
  <c r="M38"/>
  <c r="L38"/>
  <c r="N38"/>
  <c r="M37"/>
  <c r="L37"/>
  <c r="N37"/>
  <c r="J37"/>
  <c r="M36"/>
  <c r="L36"/>
  <c r="N36"/>
  <c r="J36"/>
  <c r="M35"/>
  <c r="L35"/>
  <c r="N35"/>
  <c r="J35"/>
  <c r="N49" l="1"/>
  <c r="N48"/>
  <c r="M47"/>
  <c r="M46"/>
  <c r="L46"/>
  <c r="N46"/>
  <c r="J46"/>
  <c r="M45"/>
  <c r="L45"/>
  <c r="N45"/>
  <c r="J45"/>
  <c r="M44"/>
  <c r="N44"/>
</calcChain>
</file>

<file path=xl/sharedStrings.xml><?xml version="1.0" encoding="utf-8"?>
<sst xmlns="http://schemas.openxmlformats.org/spreadsheetml/2006/main" count="121" uniqueCount="27">
  <si>
    <t>Number of students admitted from the reserved category</t>
  </si>
  <si>
    <t>SC</t>
  </si>
  <si>
    <t>ST</t>
  </si>
  <si>
    <t>OBC</t>
  </si>
  <si>
    <t>Gen</t>
  </si>
  <si>
    <t>Others</t>
  </si>
  <si>
    <t>Number of  seats earmarked for reserved category as per GOI or State Government rule</t>
  </si>
  <si>
    <t>Programme Code</t>
  </si>
  <si>
    <t>Programme name</t>
  </si>
  <si>
    <t>Number of Students admitted</t>
  </si>
  <si>
    <t>Number of seats sanctioned</t>
  </si>
  <si>
    <t>2.1.1 Enrolment Percentage</t>
  </si>
  <si>
    <t xml:space="preserve">2.1.2  Percentage of seats filled against seats reserved for various categories (SC, ST, OBC etc. as per applicable reservation policy) during the last five years
( exclusive of supernumerary seats) </t>
  </si>
  <si>
    <t>B.Sc.</t>
  </si>
  <si>
    <t>B.C.A.</t>
  </si>
  <si>
    <t>M.A.</t>
  </si>
  <si>
    <t>M.Sc.</t>
  </si>
  <si>
    <t>B.Com.</t>
  </si>
  <si>
    <t>2018-19</t>
  </si>
  <si>
    <t>2019-20</t>
  </si>
  <si>
    <t>2020-21</t>
  </si>
  <si>
    <t>B.Com. IT</t>
  </si>
  <si>
    <t>2021-22</t>
  </si>
  <si>
    <t>2022-23</t>
  </si>
  <si>
    <t>371/434</t>
  </si>
  <si>
    <t>3141/4462</t>
  </si>
  <si>
    <t>B.A.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</si>
</sst>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Alignment="1">
      <alignment vertical="top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/>
    <xf numFmtId="0" fontId="3" fillId="0" borderId="6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0" fillId="0" borderId="0" xfId="0" applyFill="1"/>
    <xf numFmtId="0" fontId="3" fillId="0" borderId="3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3" fillId="2" borderId="0" xfId="0" applyFont="1" applyFill="1"/>
    <xf numFmtId="0" fontId="0" fillId="2" borderId="0" xfId="0" applyFill="1"/>
    <xf numFmtId="0" fontId="0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1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49"/>
  <sheetViews>
    <sheetView tabSelected="1" topLeftCell="A16" zoomScale="110" zoomScaleNormal="110" workbookViewId="0">
      <selection activeCell="P16" sqref="P16"/>
    </sheetView>
  </sheetViews>
  <sheetFormatPr defaultColWidth="30.109375" defaultRowHeight="14.4"/>
  <cols>
    <col min="1" max="1" width="17" customWidth="1"/>
    <col min="2" max="2" width="18.88671875" customWidth="1"/>
    <col min="3" max="3" width="14.5546875" customWidth="1"/>
    <col min="4" max="4" width="12.5546875" customWidth="1"/>
    <col min="5" max="5" width="6.5546875" customWidth="1"/>
    <col min="6" max="6" width="5" customWidth="1"/>
    <col min="7" max="7" width="6" customWidth="1"/>
    <col min="8" max="8" width="5.6640625" customWidth="1"/>
    <col min="9" max="9" width="7.6640625" customWidth="1"/>
    <col min="10" max="10" width="4.33203125" customWidth="1"/>
    <col min="11" max="11" width="3.88671875" customWidth="1"/>
    <col min="12" max="12" width="5.44140625" customWidth="1"/>
    <col min="13" max="13" width="6.109375" customWidth="1"/>
    <col min="14" max="14" width="8.88671875" customWidth="1"/>
    <col min="15" max="15" width="10.109375" customWidth="1"/>
  </cols>
  <sheetData>
    <row r="1" spans="1:15">
      <c r="A1" s="1" t="s">
        <v>11</v>
      </c>
    </row>
    <row r="2" spans="1:15" ht="48.6" customHeight="1">
      <c r="A2" s="36" t="s">
        <v>12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</row>
    <row r="3" spans="1:15" ht="15.75" customHeight="1">
      <c r="A3" s="26" t="s">
        <v>23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5" ht="45.75" customHeight="1">
      <c r="A4" s="28" t="s">
        <v>8</v>
      </c>
      <c r="B4" s="28" t="s">
        <v>7</v>
      </c>
      <c r="C4" s="31" t="s">
        <v>10</v>
      </c>
      <c r="D4" s="31" t="s">
        <v>9</v>
      </c>
      <c r="E4" s="23" t="s">
        <v>6</v>
      </c>
      <c r="F4" s="24"/>
      <c r="G4" s="24"/>
      <c r="H4" s="24"/>
      <c r="I4" s="25"/>
      <c r="J4" s="23" t="s">
        <v>0</v>
      </c>
      <c r="K4" s="24"/>
      <c r="L4" s="24"/>
      <c r="M4" s="24"/>
      <c r="N4" s="25"/>
    </row>
    <row r="5" spans="1:15" ht="18.75" customHeight="1">
      <c r="A5" s="29"/>
      <c r="B5" s="30"/>
      <c r="C5" s="32"/>
      <c r="D5" s="32"/>
      <c r="E5" s="5" t="s">
        <v>1</v>
      </c>
      <c r="F5" s="5" t="s">
        <v>2</v>
      </c>
      <c r="G5" s="5" t="s">
        <v>3</v>
      </c>
      <c r="H5" s="5" t="s">
        <v>4</v>
      </c>
      <c r="I5" s="5" t="s">
        <v>5</v>
      </c>
      <c r="J5" s="5" t="s">
        <v>1</v>
      </c>
      <c r="K5" s="5" t="s">
        <v>2</v>
      </c>
      <c r="L5" s="5" t="s">
        <v>3</v>
      </c>
      <c r="M5" s="5" t="s">
        <v>4</v>
      </c>
      <c r="N5" s="5" t="s">
        <v>5</v>
      </c>
    </row>
    <row r="6" spans="1:15" ht="15.75" customHeight="1">
      <c r="A6" s="2" t="s">
        <v>26</v>
      </c>
      <c r="B6" s="2">
        <v>3140</v>
      </c>
      <c r="C6" s="7">
        <v>365</v>
      </c>
      <c r="D6" s="7">
        <v>365</v>
      </c>
      <c r="E6" s="7">
        <v>47</v>
      </c>
      <c r="F6" s="7">
        <v>26</v>
      </c>
      <c r="G6" s="7">
        <v>69</v>
      </c>
      <c r="H6" s="7">
        <v>146</v>
      </c>
      <c r="I6" s="7">
        <v>77</v>
      </c>
      <c r="J6" s="7">
        <v>89</v>
      </c>
      <c r="K6" s="7">
        <v>0</v>
      </c>
      <c r="L6" s="7">
        <v>56</v>
      </c>
      <c r="M6" s="7">
        <v>167</v>
      </c>
      <c r="N6" s="7">
        <v>53</v>
      </c>
    </row>
    <row r="7" spans="1:15" s="13" customFormat="1" ht="15.75" customHeight="1">
      <c r="A7" s="15" t="s">
        <v>17</v>
      </c>
      <c r="B7" s="15">
        <v>7822</v>
      </c>
      <c r="C7" s="16">
        <v>360</v>
      </c>
      <c r="D7" s="16">
        <v>316</v>
      </c>
      <c r="E7" s="7">
        <v>47</v>
      </c>
      <c r="F7" s="7">
        <v>25</v>
      </c>
      <c r="G7" s="7">
        <v>68</v>
      </c>
      <c r="H7" s="7">
        <v>144</v>
      </c>
      <c r="I7" s="7">
        <v>76</v>
      </c>
      <c r="J7" s="16">
        <v>37</v>
      </c>
      <c r="K7" s="16">
        <v>0</v>
      </c>
      <c r="L7" s="16">
        <v>50</v>
      </c>
      <c r="M7" s="16">
        <v>205</v>
      </c>
      <c r="N7" s="16">
        <v>24</v>
      </c>
    </row>
    <row r="8" spans="1:15" s="13" customFormat="1" ht="15.75" customHeight="1">
      <c r="A8" s="4" t="s">
        <v>21</v>
      </c>
      <c r="B8" s="2">
        <v>7825</v>
      </c>
      <c r="C8" s="7">
        <v>80</v>
      </c>
      <c r="D8" s="7">
        <v>29</v>
      </c>
      <c r="E8" s="7">
        <v>10</v>
      </c>
      <c r="F8" s="7">
        <v>6</v>
      </c>
      <c r="G8" s="7">
        <v>15</v>
      </c>
      <c r="H8" s="7">
        <v>32</v>
      </c>
      <c r="I8" s="7">
        <v>17</v>
      </c>
      <c r="J8" s="7">
        <v>8</v>
      </c>
      <c r="K8" s="7">
        <v>0</v>
      </c>
      <c r="L8" s="7">
        <v>3</v>
      </c>
      <c r="M8" s="7">
        <v>15</v>
      </c>
      <c r="N8" s="7">
        <v>3</v>
      </c>
    </row>
    <row r="9" spans="1:15" ht="15.75" customHeight="1">
      <c r="A9" s="2" t="s">
        <v>13</v>
      </c>
      <c r="B9" s="2">
        <v>2354</v>
      </c>
      <c r="C9" s="7">
        <v>360</v>
      </c>
      <c r="D9" s="7">
        <v>282</v>
      </c>
      <c r="E9" s="7">
        <v>47</v>
      </c>
      <c r="F9" s="7">
        <v>25</v>
      </c>
      <c r="G9" s="7">
        <v>68</v>
      </c>
      <c r="H9" s="7">
        <v>144</v>
      </c>
      <c r="I9" s="7">
        <v>76</v>
      </c>
      <c r="J9" s="7">
        <v>42</v>
      </c>
      <c r="K9" s="7">
        <v>0</v>
      </c>
      <c r="L9" s="7">
        <v>64</v>
      </c>
      <c r="M9" s="7">
        <v>145</v>
      </c>
      <c r="N9" s="7">
        <v>31</v>
      </c>
    </row>
    <row r="10" spans="1:15" ht="15.75" customHeight="1">
      <c r="A10" s="2" t="s">
        <v>14</v>
      </c>
      <c r="B10" s="2">
        <v>7824</v>
      </c>
      <c r="C10" s="7">
        <v>192</v>
      </c>
      <c r="D10" s="7">
        <v>189</v>
      </c>
      <c r="E10" s="7">
        <v>25</v>
      </c>
      <c r="F10" s="7">
        <v>13</v>
      </c>
      <c r="G10" s="7">
        <v>37</v>
      </c>
      <c r="H10" s="7">
        <v>77</v>
      </c>
      <c r="I10" s="7">
        <v>40</v>
      </c>
      <c r="J10" s="7">
        <v>12</v>
      </c>
      <c r="K10" s="7">
        <v>0</v>
      </c>
      <c r="L10" s="7">
        <v>37</v>
      </c>
      <c r="M10" s="7">
        <v>128</v>
      </c>
      <c r="N10" s="7">
        <v>12</v>
      </c>
    </row>
    <row r="11" spans="1:15" ht="15.75" customHeight="1">
      <c r="A11" s="2" t="s">
        <v>15</v>
      </c>
      <c r="B11" s="2" t="s">
        <v>25</v>
      </c>
      <c r="C11" s="7">
        <v>150</v>
      </c>
      <c r="D11" s="7">
        <v>56</v>
      </c>
      <c r="E11" s="7">
        <v>19</v>
      </c>
      <c r="F11" s="7">
        <v>10</v>
      </c>
      <c r="G11" s="7">
        <v>29</v>
      </c>
      <c r="H11" s="7">
        <v>60</v>
      </c>
      <c r="I11" s="7">
        <v>32</v>
      </c>
      <c r="J11" s="7">
        <v>14</v>
      </c>
      <c r="K11" s="7">
        <v>1</v>
      </c>
      <c r="L11" s="7">
        <v>14</v>
      </c>
      <c r="M11" s="7">
        <v>18</v>
      </c>
      <c r="N11" s="7">
        <v>9</v>
      </c>
    </row>
    <row r="12" spans="1:15" ht="15.75" customHeight="1">
      <c r="A12" s="2" t="s">
        <v>16</v>
      </c>
      <c r="B12" s="2">
        <v>2353</v>
      </c>
      <c r="C12" s="7">
        <v>42</v>
      </c>
      <c r="D12" s="7">
        <v>33</v>
      </c>
      <c r="E12" s="7">
        <v>5</v>
      </c>
      <c r="F12" s="7">
        <v>3</v>
      </c>
      <c r="G12" s="7">
        <v>8</v>
      </c>
      <c r="H12" s="7">
        <v>17</v>
      </c>
      <c r="I12" s="7">
        <v>9</v>
      </c>
      <c r="J12" s="7">
        <v>4</v>
      </c>
      <c r="K12" s="7">
        <v>0</v>
      </c>
      <c r="L12" s="7">
        <v>6</v>
      </c>
      <c r="M12" s="7">
        <v>18</v>
      </c>
      <c r="N12" s="7">
        <v>5</v>
      </c>
    </row>
    <row r="13" spans="1:15">
      <c r="A13" s="26" t="s">
        <v>22</v>
      </c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</row>
    <row r="14" spans="1:15" ht="45" customHeight="1">
      <c r="A14" s="28" t="s">
        <v>8</v>
      </c>
      <c r="B14" s="28" t="s">
        <v>7</v>
      </c>
      <c r="C14" s="31" t="s">
        <v>10</v>
      </c>
      <c r="D14" s="31" t="s">
        <v>9</v>
      </c>
      <c r="E14" s="23" t="s">
        <v>6</v>
      </c>
      <c r="F14" s="24"/>
      <c r="G14" s="24"/>
      <c r="H14" s="24"/>
      <c r="I14" s="25"/>
      <c r="J14" s="23" t="s">
        <v>0</v>
      </c>
      <c r="K14" s="24"/>
      <c r="L14" s="24"/>
      <c r="M14" s="24"/>
      <c r="N14" s="25"/>
    </row>
    <row r="15" spans="1:15" ht="15.6">
      <c r="A15" s="29"/>
      <c r="B15" s="29"/>
      <c r="C15" s="33"/>
      <c r="D15" s="33"/>
      <c r="E15" s="9" t="s">
        <v>1</v>
      </c>
      <c r="F15" s="9" t="s">
        <v>2</v>
      </c>
      <c r="G15" s="9" t="s">
        <v>3</v>
      </c>
      <c r="H15" s="9" t="s">
        <v>4</v>
      </c>
      <c r="I15" s="9" t="s">
        <v>5</v>
      </c>
      <c r="J15" s="9" t="s">
        <v>1</v>
      </c>
      <c r="K15" s="9" t="s">
        <v>2</v>
      </c>
      <c r="L15" s="9" t="s">
        <v>3</v>
      </c>
      <c r="M15" s="9" t="s">
        <v>4</v>
      </c>
      <c r="N15" s="9" t="s">
        <v>5</v>
      </c>
      <c r="O15" s="3"/>
    </row>
    <row r="16" spans="1:15" s="19" customFormat="1" ht="15.6">
      <c r="A16" s="15" t="s">
        <v>26</v>
      </c>
      <c r="B16" s="15">
        <v>3129</v>
      </c>
      <c r="C16" s="17">
        <v>360</v>
      </c>
      <c r="D16" s="17">
        <v>355</v>
      </c>
      <c r="E16" s="16">
        <v>47</v>
      </c>
      <c r="F16" s="16">
        <v>25</v>
      </c>
      <c r="G16" s="16">
        <v>68</v>
      </c>
      <c r="H16" s="16">
        <v>144</v>
      </c>
      <c r="I16" s="16">
        <v>76</v>
      </c>
      <c r="J16" s="17">
        <v>88</v>
      </c>
      <c r="K16" s="17">
        <v>1</v>
      </c>
      <c r="L16" s="17">
        <v>59</v>
      </c>
      <c r="M16" s="17">
        <v>153</v>
      </c>
      <c r="N16" s="17">
        <v>54</v>
      </c>
      <c r="O16" s="18"/>
    </row>
    <row r="17" spans="1:15" ht="15.6">
      <c r="A17" s="2" t="s">
        <v>17</v>
      </c>
      <c r="B17" s="2">
        <v>7801</v>
      </c>
      <c r="C17" s="6">
        <v>408</v>
      </c>
      <c r="D17" s="6">
        <v>405</v>
      </c>
      <c r="E17" s="6">
        <v>53</v>
      </c>
      <c r="F17" s="6">
        <v>29</v>
      </c>
      <c r="G17" s="6">
        <v>77</v>
      </c>
      <c r="H17" s="6">
        <v>163</v>
      </c>
      <c r="I17" s="6">
        <v>86</v>
      </c>
      <c r="J17" s="6">
        <v>41</v>
      </c>
      <c r="K17" s="6">
        <v>0</v>
      </c>
      <c r="L17" s="6">
        <v>88</v>
      </c>
      <c r="M17" s="6">
        <v>251</v>
      </c>
      <c r="N17" s="6">
        <v>25</v>
      </c>
      <c r="O17" s="3"/>
    </row>
    <row r="18" spans="1:15" ht="15.6">
      <c r="A18" s="4" t="s">
        <v>21</v>
      </c>
      <c r="B18" s="2">
        <v>710</v>
      </c>
      <c r="C18" s="6">
        <v>80</v>
      </c>
      <c r="D18" s="6">
        <v>31</v>
      </c>
      <c r="E18" s="6">
        <v>10</v>
      </c>
      <c r="F18" s="6">
        <v>6</v>
      </c>
      <c r="G18" s="6">
        <v>15</v>
      </c>
      <c r="H18" s="6">
        <v>32</v>
      </c>
      <c r="I18" s="6">
        <v>17</v>
      </c>
      <c r="J18" s="6">
        <v>3</v>
      </c>
      <c r="K18" s="6">
        <v>0</v>
      </c>
      <c r="L18" s="6">
        <v>4</v>
      </c>
      <c r="M18" s="6">
        <v>24</v>
      </c>
      <c r="N18" s="6">
        <v>0</v>
      </c>
    </row>
    <row r="19" spans="1:15" s="19" customFormat="1" ht="15.6">
      <c r="A19" s="15" t="s">
        <v>13</v>
      </c>
      <c r="B19" s="15">
        <v>2324</v>
      </c>
      <c r="C19" s="17">
        <v>408</v>
      </c>
      <c r="D19" s="17">
        <v>224</v>
      </c>
      <c r="E19" s="6">
        <v>53</v>
      </c>
      <c r="F19" s="6">
        <v>29</v>
      </c>
      <c r="G19" s="6">
        <v>77</v>
      </c>
      <c r="H19" s="6">
        <v>163</v>
      </c>
      <c r="I19" s="6">
        <v>86</v>
      </c>
      <c r="J19" s="17">
        <v>31</v>
      </c>
      <c r="K19" s="17">
        <v>0</v>
      </c>
      <c r="L19" s="17">
        <v>49</v>
      </c>
      <c r="M19" s="17">
        <v>126</v>
      </c>
      <c r="N19" s="17">
        <v>18</v>
      </c>
      <c r="O19" s="18"/>
    </row>
    <row r="20" spans="1:15" ht="15.6">
      <c r="A20" s="2" t="s">
        <v>14</v>
      </c>
      <c r="B20" s="2">
        <v>7810</v>
      </c>
      <c r="C20" s="11">
        <v>112</v>
      </c>
      <c r="D20" s="11">
        <v>112</v>
      </c>
      <c r="E20" s="11">
        <v>15</v>
      </c>
      <c r="F20" s="11">
        <v>8</v>
      </c>
      <c r="G20" s="11">
        <v>21</v>
      </c>
      <c r="H20" s="11">
        <v>45</v>
      </c>
      <c r="I20" s="11">
        <v>23</v>
      </c>
      <c r="J20" s="6">
        <v>8</v>
      </c>
      <c r="K20" s="6">
        <v>0</v>
      </c>
      <c r="L20" s="6">
        <v>31</v>
      </c>
      <c r="M20" s="6">
        <v>68</v>
      </c>
      <c r="N20" s="6">
        <v>5</v>
      </c>
      <c r="O20" s="3"/>
    </row>
    <row r="21" spans="1:15" ht="15.6">
      <c r="A21" s="2" t="s">
        <v>15</v>
      </c>
      <c r="B21" s="2" t="s">
        <v>24</v>
      </c>
      <c r="C21" s="6">
        <v>150</v>
      </c>
      <c r="D21" s="6">
        <v>60</v>
      </c>
      <c r="E21" s="6">
        <v>19</v>
      </c>
      <c r="F21" s="6">
        <v>10</v>
      </c>
      <c r="G21" s="6">
        <v>29</v>
      </c>
      <c r="H21" s="6">
        <v>60</v>
      </c>
      <c r="I21" s="6">
        <v>32</v>
      </c>
      <c r="J21" s="6">
        <v>16</v>
      </c>
      <c r="K21" s="6">
        <v>0</v>
      </c>
      <c r="L21" s="6">
        <v>13</v>
      </c>
      <c r="M21" s="6">
        <v>20</v>
      </c>
      <c r="N21" s="6">
        <v>11</v>
      </c>
      <c r="O21" s="3"/>
    </row>
    <row r="22" spans="1:15" ht="15.6">
      <c r="A22" s="2" t="s">
        <v>16</v>
      </c>
      <c r="B22" s="2">
        <v>2341</v>
      </c>
      <c r="C22" s="6">
        <v>40</v>
      </c>
      <c r="D22" s="6">
        <v>38</v>
      </c>
      <c r="E22" s="6">
        <v>5</v>
      </c>
      <c r="F22" s="6">
        <v>3</v>
      </c>
      <c r="G22" s="6">
        <v>8</v>
      </c>
      <c r="H22" s="6">
        <v>16</v>
      </c>
      <c r="I22" s="6">
        <v>8</v>
      </c>
      <c r="J22" s="6">
        <v>4</v>
      </c>
      <c r="K22" s="6">
        <v>0</v>
      </c>
      <c r="L22" s="6">
        <v>11</v>
      </c>
      <c r="M22" s="6">
        <v>20</v>
      </c>
      <c r="N22" s="6">
        <v>3</v>
      </c>
    </row>
    <row r="23" spans="1:15">
      <c r="A23" s="34" t="s">
        <v>20</v>
      </c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</row>
    <row r="24" spans="1:15" ht="52.5" customHeight="1">
      <c r="A24" s="28" t="s">
        <v>8</v>
      </c>
      <c r="B24" s="37" t="s">
        <v>7</v>
      </c>
      <c r="C24" s="31" t="s">
        <v>10</v>
      </c>
      <c r="D24" s="31" t="s">
        <v>9</v>
      </c>
      <c r="E24" s="23" t="s">
        <v>6</v>
      </c>
      <c r="F24" s="24"/>
      <c r="G24" s="24"/>
      <c r="H24" s="24"/>
      <c r="I24" s="25"/>
      <c r="J24" s="23" t="s">
        <v>0</v>
      </c>
      <c r="K24" s="24"/>
      <c r="L24" s="24"/>
      <c r="M24" s="24"/>
      <c r="N24" s="25"/>
    </row>
    <row r="25" spans="1:15" ht="15.6">
      <c r="A25" s="29"/>
      <c r="B25" s="37"/>
      <c r="C25" s="33"/>
      <c r="D25" s="33"/>
      <c r="E25" s="9" t="s">
        <v>1</v>
      </c>
      <c r="F25" s="9" t="s">
        <v>2</v>
      </c>
      <c r="G25" s="9" t="s">
        <v>3</v>
      </c>
      <c r="H25" s="9" t="s">
        <v>4</v>
      </c>
      <c r="I25" s="9" t="s">
        <v>5</v>
      </c>
      <c r="J25" s="9" t="s">
        <v>1</v>
      </c>
      <c r="K25" s="9" t="s">
        <v>2</v>
      </c>
      <c r="L25" s="9" t="s">
        <v>3</v>
      </c>
      <c r="M25" s="9" t="s">
        <v>4</v>
      </c>
      <c r="N25" s="9" t="s">
        <v>5</v>
      </c>
      <c r="O25" s="3"/>
    </row>
    <row r="26" spans="1:15" s="19" customFormat="1" ht="15.6">
      <c r="A26" s="15" t="s">
        <v>26</v>
      </c>
      <c r="B26" s="15">
        <v>3129</v>
      </c>
      <c r="C26" s="20">
        <v>360</v>
      </c>
      <c r="D26" s="20">
        <v>326</v>
      </c>
      <c r="E26" s="16">
        <v>47</v>
      </c>
      <c r="F26" s="16">
        <v>25</v>
      </c>
      <c r="G26" s="16">
        <v>68</v>
      </c>
      <c r="H26" s="16">
        <v>101</v>
      </c>
      <c r="I26" s="16">
        <v>119</v>
      </c>
      <c r="J26" s="21">
        <f>43+18</f>
        <v>61</v>
      </c>
      <c r="K26" s="21">
        <v>0</v>
      </c>
      <c r="L26" s="21">
        <f>42+21</f>
        <v>63</v>
      </c>
      <c r="M26" s="21">
        <f>130+40</f>
        <v>170</v>
      </c>
      <c r="N26" s="21">
        <f>6+6+19+0+1+0</f>
        <v>32</v>
      </c>
      <c r="O26" s="18"/>
    </row>
    <row r="27" spans="1:15" ht="15.6">
      <c r="A27" s="2" t="s">
        <v>17</v>
      </c>
      <c r="B27" s="2">
        <v>7801</v>
      </c>
      <c r="C27" s="8">
        <v>408</v>
      </c>
      <c r="D27" s="8">
        <v>408</v>
      </c>
      <c r="E27" s="6">
        <v>53</v>
      </c>
      <c r="F27" s="6">
        <v>29</v>
      </c>
      <c r="G27" s="6">
        <v>77</v>
      </c>
      <c r="H27" s="6">
        <v>114</v>
      </c>
      <c r="I27" s="11">
        <v>135</v>
      </c>
      <c r="J27" s="11">
        <f>23+16</f>
        <v>39</v>
      </c>
      <c r="K27" s="11">
        <v>0</v>
      </c>
      <c r="L27" s="11">
        <f>56+33</f>
        <v>89</v>
      </c>
      <c r="M27" s="11">
        <f>143+109</f>
        <v>252</v>
      </c>
      <c r="N27" s="11">
        <f>9+5+13+0+1+0</f>
        <v>28</v>
      </c>
      <c r="O27" s="3"/>
    </row>
    <row r="28" spans="1:15" s="19" customFormat="1" ht="15.6">
      <c r="A28" s="15" t="s">
        <v>13</v>
      </c>
      <c r="B28" s="15">
        <v>2324</v>
      </c>
      <c r="C28" s="22">
        <v>360</v>
      </c>
      <c r="D28" s="20">
        <v>312</v>
      </c>
      <c r="E28" s="17">
        <v>47</v>
      </c>
      <c r="F28" s="17">
        <v>25</v>
      </c>
      <c r="G28" s="17">
        <v>68</v>
      </c>
      <c r="H28" s="17">
        <v>101</v>
      </c>
      <c r="I28" s="17">
        <v>119</v>
      </c>
      <c r="J28" s="21">
        <f>26+18</f>
        <v>44</v>
      </c>
      <c r="K28" s="21">
        <v>0</v>
      </c>
      <c r="L28" s="21">
        <f>33+38</f>
        <v>71</v>
      </c>
      <c r="M28" s="21">
        <f>77+80</f>
        <v>157</v>
      </c>
      <c r="N28" s="21">
        <f>9+10+17+1+3+0</f>
        <v>40</v>
      </c>
      <c r="O28" s="18"/>
    </row>
    <row r="29" spans="1:15" ht="15.6">
      <c r="A29" s="2" t="s">
        <v>14</v>
      </c>
      <c r="B29" s="2">
        <v>7810</v>
      </c>
      <c r="C29" s="8">
        <v>80</v>
      </c>
      <c r="D29" s="8">
        <v>61</v>
      </c>
      <c r="E29" s="6">
        <v>10</v>
      </c>
      <c r="F29" s="6">
        <v>6</v>
      </c>
      <c r="G29" s="6">
        <v>15</v>
      </c>
      <c r="H29" s="6">
        <v>22</v>
      </c>
      <c r="I29" s="11">
        <v>27</v>
      </c>
      <c r="J29" s="11">
        <v>9</v>
      </c>
      <c r="K29" s="11">
        <v>0</v>
      </c>
      <c r="L29" s="11">
        <v>9</v>
      </c>
      <c r="M29" s="11">
        <f>18+16</f>
        <v>34</v>
      </c>
      <c r="N29" s="11">
        <f>2+2+2+0+3+0</f>
        <v>9</v>
      </c>
      <c r="O29" s="3"/>
    </row>
    <row r="30" spans="1:15" ht="15.6">
      <c r="A30" s="2" t="s">
        <v>15</v>
      </c>
      <c r="B30" s="2">
        <v>371</v>
      </c>
      <c r="C30" s="12">
        <v>100</v>
      </c>
      <c r="D30" s="8">
        <f>23+13</f>
        <v>36</v>
      </c>
      <c r="E30" s="6">
        <v>13</v>
      </c>
      <c r="F30" s="6">
        <v>7</v>
      </c>
      <c r="G30" s="6">
        <v>19</v>
      </c>
      <c r="H30" s="6">
        <v>28</v>
      </c>
      <c r="I30" s="11">
        <v>33</v>
      </c>
      <c r="J30" s="11">
        <f>13+2</f>
        <v>15</v>
      </c>
      <c r="K30" s="11">
        <v>0</v>
      </c>
      <c r="L30" s="11">
        <v>1</v>
      </c>
      <c r="M30" s="11">
        <v>14</v>
      </c>
      <c r="N30" s="11">
        <f>6</f>
        <v>6</v>
      </c>
      <c r="O30" s="3"/>
    </row>
    <row r="31" spans="1:15" ht="15.6">
      <c r="A31" s="2" t="s">
        <v>16</v>
      </c>
      <c r="B31" s="2">
        <v>205</v>
      </c>
      <c r="C31" s="8">
        <v>20</v>
      </c>
      <c r="D31" s="8">
        <v>19</v>
      </c>
      <c r="E31" s="6">
        <v>3</v>
      </c>
      <c r="F31" s="6">
        <v>1</v>
      </c>
      <c r="G31" s="6">
        <v>4</v>
      </c>
      <c r="H31" s="6">
        <v>6</v>
      </c>
      <c r="I31" s="11">
        <v>6</v>
      </c>
      <c r="J31" s="11">
        <v>1</v>
      </c>
      <c r="K31" s="11">
        <v>0</v>
      </c>
      <c r="L31" s="11">
        <v>1</v>
      </c>
      <c r="M31" s="11">
        <v>17</v>
      </c>
      <c r="N31" s="11">
        <v>0</v>
      </c>
    </row>
    <row r="32" spans="1:15">
      <c r="A32" s="34" t="s">
        <v>19</v>
      </c>
      <c r="B32" s="35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</row>
    <row r="33" spans="1:15" ht="45.75" customHeight="1">
      <c r="A33" s="28" t="s">
        <v>8</v>
      </c>
      <c r="B33" s="28" t="s">
        <v>7</v>
      </c>
      <c r="C33" s="31" t="s">
        <v>10</v>
      </c>
      <c r="D33" s="31" t="s">
        <v>9</v>
      </c>
      <c r="E33" s="23" t="s">
        <v>6</v>
      </c>
      <c r="F33" s="24"/>
      <c r="G33" s="24"/>
      <c r="H33" s="24"/>
      <c r="I33" s="25"/>
      <c r="J33" s="23" t="s">
        <v>0</v>
      </c>
      <c r="K33" s="24"/>
      <c r="L33" s="24"/>
      <c r="M33" s="24"/>
      <c r="N33" s="25"/>
    </row>
    <row r="34" spans="1:15" ht="15.6">
      <c r="A34" s="29"/>
      <c r="B34" s="29"/>
      <c r="C34" s="33"/>
      <c r="D34" s="33"/>
      <c r="E34" s="9" t="s">
        <v>1</v>
      </c>
      <c r="F34" s="9" t="s">
        <v>2</v>
      </c>
      <c r="G34" s="9" t="s">
        <v>3</v>
      </c>
      <c r="H34" s="9" t="s">
        <v>4</v>
      </c>
      <c r="I34" s="9" t="s">
        <v>5</v>
      </c>
      <c r="J34" s="9" t="s">
        <v>1</v>
      </c>
      <c r="K34" s="9" t="s">
        <v>2</v>
      </c>
      <c r="L34" s="9" t="s">
        <v>3</v>
      </c>
      <c r="M34" s="9" t="s">
        <v>4</v>
      </c>
      <c r="N34" s="9" t="s">
        <v>5</v>
      </c>
      <c r="O34" s="3"/>
    </row>
    <row r="35" spans="1:15" s="19" customFormat="1" ht="15.6">
      <c r="A35" s="15" t="s">
        <v>26</v>
      </c>
      <c r="B35" s="20">
        <v>3129</v>
      </c>
      <c r="C35" s="20">
        <v>360</v>
      </c>
      <c r="D35" s="20">
        <v>339</v>
      </c>
      <c r="E35" s="16">
        <v>47</v>
      </c>
      <c r="F35" s="16">
        <v>25</v>
      </c>
      <c r="G35" s="16">
        <v>68</v>
      </c>
      <c r="H35" s="16">
        <v>101</v>
      </c>
      <c r="I35" s="16">
        <v>119</v>
      </c>
      <c r="J35" s="17">
        <f>60+18</f>
        <v>78</v>
      </c>
      <c r="K35" s="17">
        <v>2</v>
      </c>
      <c r="L35" s="17">
        <f>47+13</f>
        <v>60</v>
      </c>
      <c r="M35" s="17">
        <f>131+29</f>
        <v>160</v>
      </c>
      <c r="N35" s="17">
        <f>10+9+14+5+1+0</f>
        <v>39</v>
      </c>
      <c r="O35" s="18"/>
    </row>
    <row r="36" spans="1:15" ht="15.6">
      <c r="A36" s="2" t="s">
        <v>17</v>
      </c>
      <c r="B36" s="2">
        <v>7801</v>
      </c>
      <c r="C36" s="8">
        <v>408</v>
      </c>
      <c r="D36" s="8">
        <v>398</v>
      </c>
      <c r="E36" s="6">
        <v>53</v>
      </c>
      <c r="F36" s="6">
        <v>29</v>
      </c>
      <c r="G36" s="6">
        <v>77</v>
      </c>
      <c r="H36" s="6">
        <v>114</v>
      </c>
      <c r="I36" s="6">
        <v>135</v>
      </c>
      <c r="J36" s="6">
        <f>35</f>
        <v>35</v>
      </c>
      <c r="K36" s="6">
        <v>0</v>
      </c>
      <c r="L36" s="6">
        <f>56+33</f>
        <v>89</v>
      </c>
      <c r="M36" s="6">
        <f>147+110</f>
        <v>257</v>
      </c>
      <c r="N36" s="6">
        <f>7+5+4+0+1+0</f>
        <v>17</v>
      </c>
      <c r="O36" s="3"/>
    </row>
    <row r="37" spans="1:15" s="19" customFormat="1" ht="15.6">
      <c r="A37" s="15" t="s">
        <v>13</v>
      </c>
      <c r="B37" s="15">
        <v>2324</v>
      </c>
      <c r="C37" s="22">
        <v>408</v>
      </c>
      <c r="D37" s="20">
        <v>399</v>
      </c>
      <c r="E37" s="6">
        <v>53</v>
      </c>
      <c r="F37" s="6">
        <v>29</v>
      </c>
      <c r="G37" s="6">
        <v>77</v>
      </c>
      <c r="H37" s="6">
        <v>114</v>
      </c>
      <c r="I37" s="6">
        <v>135</v>
      </c>
      <c r="J37" s="17">
        <f>27+23</f>
        <v>50</v>
      </c>
      <c r="K37" s="17">
        <v>0</v>
      </c>
      <c r="L37" s="17">
        <f>36+52</f>
        <v>88</v>
      </c>
      <c r="M37" s="17">
        <f>129+92</f>
        <v>221</v>
      </c>
      <c r="N37" s="17">
        <f>9+10+17+1+3+0</f>
        <v>40</v>
      </c>
      <c r="O37" s="18"/>
    </row>
    <row r="38" spans="1:15" ht="15.6">
      <c r="A38" s="2" t="s">
        <v>14</v>
      </c>
      <c r="B38" s="2">
        <v>717</v>
      </c>
      <c r="C38" s="8">
        <v>80</v>
      </c>
      <c r="D38" s="8">
        <v>80</v>
      </c>
      <c r="E38" s="6">
        <v>10</v>
      </c>
      <c r="F38" s="6">
        <v>6</v>
      </c>
      <c r="G38" s="6">
        <v>15</v>
      </c>
      <c r="H38" s="6">
        <v>22</v>
      </c>
      <c r="I38" s="6">
        <v>27</v>
      </c>
      <c r="J38" s="6">
        <v>9</v>
      </c>
      <c r="K38" s="6">
        <v>0</v>
      </c>
      <c r="L38" s="6">
        <f>9</f>
        <v>9</v>
      </c>
      <c r="M38" s="6">
        <f>24+29</f>
        <v>53</v>
      </c>
      <c r="N38" s="6">
        <f>2+2+2+3+0</f>
        <v>9</v>
      </c>
      <c r="O38" s="3"/>
    </row>
    <row r="39" spans="1:15" ht="15.6">
      <c r="A39" s="2" t="s">
        <v>15</v>
      </c>
      <c r="B39" s="2">
        <v>371</v>
      </c>
      <c r="C39" s="8">
        <v>100</v>
      </c>
      <c r="D39" s="8">
        <v>46</v>
      </c>
      <c r="E39" s="6">
        <v>13</v>
      </c>
      <c r="F39" s="6">
        <v>7</v>
      </c>
      <c r="G39" s="6">
        <v>19</v>
      </c>
      <c r="H39" s="6">
        <v>28</v>
      </c>
      <c r="I39" s="6">
        <v>33</v>
      </c>
      <c r="J39" s="6">
        <v>14</v>
      </c>
      <c r="K39" s="6">
        <v>0</v>
      </c>
      <c r="L39" s="6">
        <v>11</v>
      </c>
      <c r="M39" s="6">
        <v>12</v>
      </c>
      <c r="N39" s="6">
        <f>0+3+4+2+0</f>
        <v>9</v>
      </c>
      <c r="O39" s="3"/>
    </row>
    <row r="40" spans="1:15" ht="15.6">
      <c r="A40" s="2" t="s">
        <v>16</v>
      </c>
      <c r="B40" s="2">
        <v>205</v>
      </c>
      <c r="C40" s="8">
        <v>20</v>
      </c>
      <c r="D40" s="8">
        <v>16</v>
      </c>
      <c r="E40" s="6">
        <v>3</v>
      </c>
      <c r="F40" s="6">
        <v>1</v>
      </c>
      <c r="G40" s="6">
        <v>4</v>
      </c>
      <c r="H40" s="6">
        <v>6</v>
      </c>
      <c r="I40" s="6">
        <v>6</v>
      </c>
      <c r="J40" s="6">
        <v>1</v>
      </c>
      <c r="K40" s="6">
        <v>0</v>
      </c>
      <c r="L40" s="6">
        <v>1</v>
      </c>
      <c r="M40" s="6">
        <v>14</v>
      </c>
      <c r="N40" s="6">
        <f>0+0+0+0+0+0</f>
        <v>0</v>
      </c>
    </row>
    <row r="41" spans="1:15">
      <c r="A41" s="34" t="s">
        <v>18</v>
      </c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</row>
    <row r="42" spans="1:15" ht="44.25" customHeight="1">
      <c r="A42" s="28" t="s">
        <v>8</v>
      </c>
      <c r="B42" s="28" t="s">
        <v>7</v>
      </c>
      <c r="C42" s="31" t="s">
        <v>10</v>
      </c>
      <c r="D42" s="31" t="s">
        <v>9</v>
      </c>
      <c r="E42" s="23" t="s">
        <v>6</v>
      </c>
      <c r="F42" s="24"/>
      <c r="G42" s="24"/>
      <c r="H42" s="24"/>
      <c r="I42" s="25"/>
      <c r="J42" s="23" t="s">
        <v>0</v>
      </c>
      <c r="K42" s="24"/>
      <c r="L42" s="24"/>
      <c r="M42" s="24"/>
      <c r="N42" s="25"/>
    </row>
    <row r="43" spans="1:15" ht="15.6">
      <c r="A43" s="29"/>
      <c r="B43" s="29"/>
      <c r="C43" s="33"/>
      <c r="D43" s="33"/>
      <c r="E43" s="9" t="s">
        <v>1</v>
      </c>
      <c r="F43" s="9" t="s">
        <v>2</v>
      </c>
      <c r="G43" s="9" t="s">
        <v>3</v>
      </c>
      <c r="H43" s="9" t="s">
        <v>4</v>
      </c>
      <c r="I43" s="9" t="s">
        <v>5</v>
      </c>
      <c r="J43" s="9" t="s">
        <v>1</v>
      </c>
      <c r="K43" s="9" t="s">
        <v>2</v>
      </c>
      <c r="L43" s="9" t="s">
        <v>3</v>
      </c>
      <c r="M43" s="9" t="s">
        <v>4</v>
      </c>
      <c r="N43" s="9" t="s">
        <v>5</v>
      </c>
      <c r="O43" s="3"/>
    </row>
    <row r="44" spans="1:15" ht="15.6">
      <c r="A44" s="2" t="s">
        <v>26</v>
      </c>
      <c r="B44" s="14">
        <v>3129</v>
      </c>
      <c r="C44" s="8">
        <v>408</v>
      </c>
      <c r="D44" s="8">
        <v>403</v>
      </c>
      <c r="E44" s="6">
        <v>53</v>
      </c>
      <c r="F44" s="6">
        <v>29</v>
      </c>
      <c r="G44" s="6">
        <v>77</v>
      </c>
      <c r="H44" s="6">
        <v>204</v>
      </c>
      <c r="I44" s="6">
        <v>45</v>
      </c>
      <c r="J44" s="10">
        <v>72</v>
      </c>
      <c r="K44" s="10">
        <v>0</v>
      </c>
      <c r="L44" s="10">
        <v>56</v>
      </c>
      <c r="M44" s="10">
        <f>182+40</f>
        <v>222</v>
      </c>
      <c r="N44" s="10">
        <f>16+20+17</f>
        <v>53</v>
      </c>
      <c r="O44" s="3"/>
    </row>
    <row r="45" spans="1:15" ht="15.6">
      <c r="A45" s="2" t="s">
        <v>17</v>
      </c>
      <c r="B45" s="2">
        <v>7801</v>
      </c>
      <c r="C45" s="8">
        <v>408</v>
      </c>
      <c r="D45" s="8">
        <v>386</v>
      </c>
      <c r="E45" s="6">
        <v>53</v>
      </c>
      <c r="F45" s="6">
        <v>29</v>
      </c>
      <c r="G45" s="6">
        <v>77</v>
      </c>
      <c r="H45" s="6">
        <v>204</v>
      </c>
      <c r="I45" s="6">
        <v>45</v>
      </c>
      <c r="J45" s="10">
        <f>28+17</f>
        <v>45</v>
      </c>
      <c r="K45" s="10">
        <v>0</v>
      </c>
      <c r="L45" s="10">
        <f>12+29</f>
        <v>41</v>
      </c>
      <c r="M45" s="10">
        <f>171+98</f>
        <v>269</v>
      </c>
      <c r="N45" s="10">
        <f>5+12+14</f>
        <v>31</v>
      </c>
      <c r="O45" s="3"/>
    </row>
    <row r="46" spans="1:15" ht="15.6">
      <c r="A46" s="2" t="s">
        <v>13</v>
      </c>
      <c r="B46" s="2">
        <v>2324</v>
      </c>
      <c r="C46" s="8">
        <v>408</v>
      </c>
      <c r="D46" s="8">
        <v>408</v>
      </c>
      <c r="E46" s="6">
        <v>53</v>
      </c>
      <c r="F46" s="6">
        <v>29</v>
      </c>
      <c r="G46" s="6">
        <v>77</v>
      </c>
      <c r="H46" s="6">
        <v>204</v>
      </c>
      <c r="I46" s="6">
        <v>45</v>
      </c>
      <c r="J46" s="10">
        <f>22+13</f>
        <v>35</v>
      </c>
      <c r="K46" s="10">
        <v>0</v>
      </c>
      <c r="L46" s="10">
        <f>43+39</f>
        <v>82</v>
      </c>
      <c r="M46" s="10">
        <f>131+126</f>
        <v>257</v>
      </c>
      <c r="N46" s="10">
        <f>7+5+22</f>
        <v>34</v>
      </c>
      <c r="O46" s="3"/>
    </row>
    <row r="47" spans="1:15" ht="15.6">
      <c r="A47" s="2" t="s">
        <v>14</v>
      </c>
      <c r="B47" s="2">
        <v>717</v>
      </c>
      <c r="C47" s="8">
        <v>80</v>
      </c>
      <c r="D47" s="8">
        <v>80</v>
      </c>
      <c r="E47" s="6">
        <v>10</v>
      </c>
      <c r="F47" s="6">
        <v>6</v>
      </c>
      <c r="G47" s="6">
        <v>15</v>
      </c>
      <c r="H47" s="6">
        <v>40</v>
      </c>
      <c r="I47" s="6">
        <v>9</v>
      </c>
      <c r="J47" s="10">
        <v>7</v>
      </c>
      <c r="K47" s="10">
        <v>0</v>
      </c>
      <c r="L47" s="10">
        <v>15</v>
      </c>
      <c r="M47" s="10">
        <f>33+23</f>
        <v>56</v>
      </c>
      <c r="N47" s="10">
        <v>2</v>
      </c>
    </row>
    <row r="48" spans="1:15" ht="15.6">
      <c r="A48" s="2" t="s">
        <v>15</v>
      </c>
      <c r="B48" s="2">
        <v>371</v>
      </c>
      <c r="C48" s="8">
        <v>100</v>
      </c>
      <c r="D48" s="8">
        <v>40</v>
      </c>
      <c r="E48" s="6">
        <v>13</v>
      </c>
      <c r="F48" s="6">
        <v>7</v>
      </c>
      <c r="G48" s="6">
        <v>19</v>
      </c>
      <c r="H48" s="6">
        <v>50</v>
      </c>
      <c r="I48" s="6">
        <v>11</v>
      </c>
      <c r="J48" s="10">
        <v>13</v>
      </c>
      <c r="K48" s="10">
        <v>0</v>
      </c>
      <c r="L48" s="10">
        <v>7</v>
      </c>
      <c r="M48" s="10">
        <v>13</v>
      </c>
      <c r="N48" s="10">
        <f>1+2+4</f>
        <v>7</v>
      </c>
    </row>
    <row r="49" spans="1:14" ht="15.6">
      <c r="A49" s="2" t="s">
        <v>16</v>
      </c>
      <c r="B49" s="2">
        <v>205</v>
      </c>
      <c r="C49" s="8">
        <v>20</v>
      </c>
      <c r="D49" s="8">
        <v>16</v>
      </c>
      <c r="E49" s="6">
        <v>3</v>
      </c>
      <c r="F49" s="6">
        <v>1</v>
      </c>
      <c r="G49" s="6">
        <v>4</v>
      </c>
      <c r="H49" s="6">
        <v>10</v>
      </c>
      <c r="I49" s="6">
        <v>2</v>
      </c>
      <c r="J49" s="10">
        <v>0</v>
      </c>
      <c r="K49" s="10">
        <v>0</v>
      </c>
      <c r="L49" s="10">
        <v>1</v>
      </c>
      <c r="M49" s="10">
        <v>14</v>
      </c>
      <c r="N49" s="10">
        <f>1</f>
        <v>1</v>
      </c>
    </row>
  </sheetData>
  <mergeCells count="36">
    <mergeCell ref="A2:N2"/>
    <mergeCell ref="D33:D34"/>
    <mergeCell ref="E33:I33"/>
    <mergeCell ref="J33:N33"/>
    <mergeCell ref="A41:N41"/>
    <mergeCell ref="A23:N23"/>
    <mergeCell ref="A24:A25"/>
    <mergeCell ref="B24:B25"/>
    <mergeCell ref="C24:C25"/>
    <mergeCell ref="D24:D25"/>
    <mergeCell ref="E24:I24"/>
    <mergeCell ref="J24:N24"/>
    <mergeCell ref="E14:I14"/>
    <mergeCell ref="J14:N14"/>
    <mergeCell ref="A13:N13"/>
    <mergeCell ref="D14:D15"/>
    <mergeCell ref="C14:C15"/>
    <mergeCell ref="B14:B15"/>
    <mergeCell ref="A14:A15"/>
    <mergeCell ref="A32:N32"/>
    <mergeCell ref="A33:A34"/>
    <mergeCell ref="B33:B34"/>
    <mergeCell ref="C33:C34"/>
    <mergeCell ref="E42:I42"/>
    <mergeCell ref="J42:N42"/>
    <mergeCell ref="A42:A43"/>
    <mergeCell ref="B42:B43"/>
    <mergeCell ref="C42:C43"/>
    <mergeCell ref="D42:D43"/>
    <mergeCell ref="J4:N4"/>
    <mergeCell ref="A3:N3"/>
    <mergeCell ref="A4:A5"/>
    <mergeCell ref="B4:B5"/>
    <mergeCell ref="C4:C5"/>
    <mergeCell ref="D4:D5"/>
    <mergeCell ref="E4:I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2.1.1&amp;2.1.2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2024-08-14T09:54:16Z</dcterms:modified>
</cp:coreProperties>
</file>